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2019\На сайт\на сайті\Онофрійчук\Звіт 2018 р\.xlsx\"/>
    </mc:Choice>
  </mc:AlternateContent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4" i="22" l="1"/>
  <c r="D5" i="22"/>
  <c r="D6" i="22"/>
  <c r="G37" i="23"/>
  <c r="G52" i="23"/>
  <c r="L6" i="15"/>
  <c r="L7" i="15"/>
  <c r="L8" i="15"/>
  <c r="L9" i="15"/>
  <c r="L10" i="15"/>
  <c r="L11" i="15"/>
  <c r="L12" i="15"/>
  <c r="L13" i="15"/>
  <c r="E14" i="15"/>
  <c r="F14" i="15"/>
  <c r="F42" i="15"/>
  <c r="G14" i="15"/>
  <c r="G42" i="15"/>
  <c r="H14" i="15"/>
  <c r="H42" i="15"/>
  <c r="D9" i="22"/>
  <c r="I14" i="15"/>
  <c r="J14" i="15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K42" i="15"/>
  <c r="E41" i="15"/>
  <c r="L41" i="15"/>
  <c r="F41" i="15"/>
  <c r="G41" i="15"/>
  <c r="H41" i="15"/>
  <c r="I41" i="15"/>
  <c r="I42" i="15"/>
  <c r="J41" i="15"/>
  <c r="J42" i="15"/>
  <c r="D3" i="22"/>
  <c r="K41" i="15"/>
  <c r="D8" i="22"/>
  <c r="E42" i="15"/>
  <c r="D7" i="22"/>
  <c r="L42" i="15"/>
  <c r="D10" i="22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<sst xmlns="http://schemas.openxmlformats.org/spreadsheetml/2006/main" count="269" uniqueCount="200">
  <si>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</si>
  <si>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</si>
  <si>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</si>
  <si>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</si>
  <si>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</si>
  <si>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</si>
  <si>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</si>
  <si>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</si>
  <si>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</si>
  <si>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</si>
  <si>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</si>
  <si>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</si>
  <si>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</si>
  <si>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</si>
  <si>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</si>
  <si>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</si>
  <si>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</si>
  <si>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</si>
  <si>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</si>
  <si>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</si>
  <si>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</si>
  <si>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</si>
  <si>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</si>
  <si>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</si>
  <si>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</si>
  <si>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</si>
  <si>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</si>
  <si>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</si>
  <si>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</si>
  <si>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</si>
  <si>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</si>
  <si>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</si>
  <si>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</si>
  <si>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</si>
  <si>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</si>
  <si>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</si>
  <si>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</si>
  <si>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</si>
  <si>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</si>
  <si>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</si>
  <si>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</si>
  <si>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</si>
  <si>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</si>
  <si>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</si>
  <si>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</si>
  <si>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</si>
  <si>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</si>
  <si>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</si>
  <si>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</si>
  <si>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</si>
  <si>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</si>
  <si>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</si>
  <si>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</si>
  <si>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</si>
  <si>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</si>
  <si>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</si>
  <si>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</si>
  <si>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</si>
  <si>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</si>
  <si>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</si>
  <si>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</si>
  <si>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</si>
  <si>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</si>
  <si>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</si>
  <si>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</si>
  <si>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</si>
  <si>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</si>
  <si>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</si>
  <si>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</si>
  <si>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</si>
  <si>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</si>
  <si>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</si>
  <si>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</si>
  <si>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</si>
  <si>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</si>
  <si>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</si>
  <si>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</si>
  <si>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</si>
  <si>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</si>
  <si>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</si>
  <si>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</si>
  <si>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</si>
  <si>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</si>
  <si>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</si>
  <si>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</si>
  <si>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</si>
  <si>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</si>
  <si>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</si>
  <si>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</si>
  <si>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</si>
  <si>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</si>
  <si>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</si>
  <si>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</si>
  <si>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</si>
  <si>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</si>
  <si>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</si>
  <si>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</si>
  <si>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</si>
  <si>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</si>
  <si>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</si>
  <si>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</si>
  <si>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</si>
  <si>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</si>
  <si>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</si>
  <si>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</si>
  <si>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</si>
  <si>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</si>
  <si>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</si>
  <si>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</si>
  <si>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</si>
  <si>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</si>
  <si>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</si>
  <si>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</si>
  <si>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</si>
  <si>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</si>
  <si>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</si>
  <si>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</si>
  <si>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</si>
  <si>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</si>
  <si>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</si>
  <si>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</si>
  <si>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</si>
  <si>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</si>
  <si>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</si>
  <si>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</si>
  <si>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</si>
  <si>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</si>
  <si>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</si>
  <si>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</si>
  <si>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</si>
  <si>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</si>
  <si>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</si>
  <si>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</si>
  <si>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</si>
  <si>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</si>
  <si>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</si>
  <si>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</si>
  <si>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</si>
  <si>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</si>
  <si>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</si>
  <si>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</si>
  <si>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</si>
  <si>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</si>
  <si>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</si>
  <si>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</si>
  <si>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</si>
  <si>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</si>
  <si>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</si>
  <si>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</si>
  <si>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</si>
  <si>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</si>
  <si>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</si>
  <si>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</si>
  <si>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</si>
  <si>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</si>
  <si>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</si>
  <si>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</si>
  <si>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</si>
  <si>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</si>
  <si>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</si>
  <si>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</si>
  <si>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</si>
  <si>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</si>
  <si>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</si>
  <si>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</si>
  <si>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</si>
  <si>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</si>
  <si>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</si>
  <si>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</si>
  <si>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</si>
  <si>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</si>
  <si>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</si>
  <si>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</si>
  <si>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</si>
  <si>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</si>
  <si>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</si>
  <si>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</si>
  <si>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</si>
  <si>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</si>
  <si>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</si>
  <si>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</si>
  <si>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</si>
  <si>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</si>
  <si>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</si>
  <si>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</si>
  <si>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</si>
  <si>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</si>
  <si>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</si>
  <si>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</si>
  <si>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</si>
  <si>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</si>
  <si>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</si>
  <si>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</si>
  <si>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</si>
  <si>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</si>
  <si>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М.В. Шелюховський</t>
  </si>
  <si>
    <t>О.І. Танасіенко</t>
  </si>
  <si>
    <t>(04345) 2-14-38</t>
  </si>
  <si>
    <t>inbox@il.vn.court.gov.ua</t>
  </si>
  <si>
    <t>10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</si>
</sst>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&amp;C&amp;L23BBAB30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65</v>
      </c>
      <c r="F6" s="90">
        <v>26</v>
      </c>
      <c r="G6" s="90"/>
      <c r="H6" s="90">
        <v>17</v>
      </c>
      <c r="I6" s="90" t="s">
        <v>180</v>
      </c>
      <c r="J6" s="90">
        <v>48</v>
      </c>
      <c r="K6" s="91">
        <v>6</v>
      </c>
      <c r="L6" s="101">
        <f t="shared" ref="L6:L42" si="0">E6-F6</f>
        <v>39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72</v>
      </c>
      <c r="F7" s="90">
        <v>71</v>
      </c>
      <c r="G7" s="90"/>
      <c r="H7" s="90">
        <v>72</v>
      </c>
      <c r="I7" s="90">
        <v>60</v>
      </c>
      <c r="J7" s="90"/>
      <c r="K7" s="91"/>
      <c r="L7" s="101">
        <f t="shared" si="0"/>
        <v>1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19</v>
      </c>
      <c r="F9" s="90">
        <v>17</v>
      </c>
      <c r="G9" s="90"/>
      <c r="H9" s="90">
        <v>14</v>
      </c>
      <c r="I9" s="90">
        <v>12</v>
      </c>
      <c r="J9" s="90">
        <v>5</v>
      </c>
      <c r="K9" s="91"/>
      <c r="L9" s="101">
        <f t="shared" si="0"/>
        <v>2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 t="shared" si="0"/>
        <v>2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158</v>
      </c>
      <c r="F14" s="105">
        <f t="shared" si="1"/>
        <v>114</v>
      </c>
      <c r="G14" s="105">
        <f t="shared" si="1"/>
        <v>0</v>
      </c>
      <c r="H14" s="105">
        <f t="shared" si="1"/>
        <v>103</v>
      </c>
      <c r="I14" s="105">
        <f t="shared" si="1"/>
        <v>72</v>
      </c>
      <c r="J14" s="105">
        <f t="shared" si="1"/>
        <v>55</v>
      </c>
      <c r="K14" s="105">
        <f t="shared" si="1"/>
        <v>8</v>
      </c>
      <c r="L14" s="101">
        <f t="shared" si="0"/>
        <v>44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10</v>
      </c>
      <c r="F15" s="92">
        <v>5</v>
      </c>
      <c r="G15" s="92"/>
      <c r="H15" s="92"/>
      <c r="I15" s="92"/>
      <c r="J15" s="92">
        <v>10</v>
      </c>
      <c r="K15" s="91">
        <v>2</v>
      </c>
      <c r="L15" s="101">
        <f t="shared" si="0"/>
        <v>5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2</v>
      </c>
      <c r="F16" s="92"/>
      <c r="G16" s="92"/>
      <c r="H16" s="92">
        <v>1</v>
      </c>
      <c r="I16" s="92">
        <v>1</v>
      </c>
      <c r="J16" s="92">
        <v>1</v>
      </c>
      <c r="K16" s="91">
        <v>1</v>
      </c>
      <c r="L16" s="101">
        <f t="shared" si="0"/>
        <v>2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12</v>
      </c>
      <c r="F22" s="91">
        <v>5</v>
      </c>
      <c r="G22" s="91"/>
      <c r="H22" s="91">
        <v>1</v>
      </c>
      <c r="I22" s="91">
        <v>1</v>
      </c>
      <c r="J22" s="91">
        <v>11</v>
      </c>
      <c r="K22" s="91">
        <v>3</v>
      </c>
      <c r="L22" s="101">
        <f t="shared" si="0"/>
        <v>7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13</v>
      </c>
      <c r="F23" s="91">
        <v>13</v>
      </c>
      <c r="G23" s="91"/>
      <c r="H23" s="91">
        <v>12</v>
      </c>
      <c r="I23" s="91">
        <v>12</v>
      </c>
      <c r="J23" s="91">
        <v>1</v>
      </c>
      <c r="K23" s="91"/>
      <c r="L23" s="101">
        <f t="shared" si="0"/>
        <v>0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2</v>
      </c>
      <c r="F24" s="91">
        <v>1</v>
      </c>
      <c r="G24" s="91"/>
      <c r="H24" s="91">
        <v>1</v>
      </c>
      <c r="I24" s="91">
        <v>1</v>
      </c>
      <c r="J24" s="91">
        <v>1</v>
      </c>
      <c r="K24" s="91">
        <v>1</v>
      </c>
      <c r="L24" s="101">
        <f t="shared" si="0"/>
        <v>1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189</v>
      </c>
      <c r="F25" s="91">
        <v>184</v>
      </c>
      <c r="G25" s="91">
        <v>1</v>
      </c>
      <c r="H25" s="91">
        <v>179</v>
      </c>
      <c r="I25" s="91">
        <v>172</v>
      </c>
      <c r="J25" s="91">
        <v>10</v>
      </c>
      <c r="K25" s="91">
        <v>1</v>
      </c>
      <c r="L25" s="101">
        <f t="shared" si="0"/>
        <v>5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406</v>
      </c>
      <c r="F26" s="91">
        <v>181</v>
      </c>
      <c r="G26" s="91">
        <v>2</v>
      </c>
      <c r="H26" s="91">
        <v>204</v>
      </c>
      <c r="I26" s="91">
        <v>172</v>
      </c>
      <c r="J26" s="91">
        <v>202</v>
      </c>
      <c r="K26" s="91">
        <v>29</v>
      </c>
      <c r="L26" s="101">
        <f t="shared" si="0"/>
        <v>225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12</v>
      </c>
      <c r="F27" s="91">
        <v>12</v>
      </c>
      <c r="G27" s="91"/>
      <c r="H27" s="91">
        <v>12</v>
      </c>
      <c r="I27" s="91">
        <v>12</v>
      </c>
      <c r="J27" s="91"/>
      <c r="K27" s="91"/>
      <c r="L27" s="101">
        <f t="shared" si="0"/>
        <v>0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20</v>
      </c>
      <c r="F28" s="91">
        <v>12</v>
      </c>
      <c r="G28" s="91"/>
      <c r="H28" s="91">
        <v>12</v>
      </c>
      <c r="I28" s="91">
        <v>10</v>
      </c>
      <c r="J28" s="91">
        <v>8</v>
      </c>
      <c r="K28" s="91"/>
      <c r="L28" s="101">
        <f t="shared" si="0"/>
        <v>8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3</v>
      </c>
      <c r="F29" s="91">
        <v>1</v>
      </c>
      <c r="G29" s="91"/>
      <c r="H29" s="91">
        <v>2</v>
      </c>
      <c r="I29" s="91"/>
      <c r="J29" s="91">
        <v>1</v>
      </c>
      <c r="K29" s="91"/>
      <c r="L29" s="101">
        <f t="shared" si="0"/>
        <v>2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3</v>
      </c>
      <c r="F30" s="91">
        <v>3</v>
      </c>
      <c r="G30" s="91"/>
      <c r="H30" s="91">
        <v>1</v>
      </c>
      <c r="I30" s="91">
        <v>1</v>
      </c>
      <c r="J30" s="91">
        <v>2</v>
      </c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9</v>
      </c>
      <c r="F33" s="91">
        <v>9</v>
      </c>
      <c r="G33" s="91"/>
      <c r="H33" s="91">
        <v>5</v>
      </c>
      <c r="I33" s="91">
        <v>5</v>
      </c>
      <c r="J33" s="91">
        <v>4</v>
      </c>
      <c r="K33" s="91"/>
      <c r="L33" s="101">
        <f t="shared" si="0"/>
        <v>0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473</v>
      </c>
      <c r="F37" s="91">
        <v>232</v>
      </c>
      <c r="G37" s="91">
        <v>2</v>
      </c>
      <c r="H37" s="91">
        <v>244</v>
      </c>
      <c r="I37" s="91">
        <v>201</v>
      </c>
      <c r="J37" s="91">
        <v>229</v>
      </c>
      <c r="K37" s="91">
        <v>31</v>
      </c>
      <c r="L37" s="101">
        <f t="shared" si="0"/>
        <v>241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107</v>
      </c>
      <c r="F38" s="91">
        <v>99</v>
      </c>
      <c r="G38" s="91"/>
      <c r="H38" s="91">
        <v>85</v>
      </c>
      <c r="I38" s="91" t="s">
        <v>180</v>
      </c>
      <c r="J38" s="91">
        <v>22</v>
      </c>
      <c r="K38" s="91"/>
      <c r="L38" s="101">
        <f t="shared" si="0"/>
        <v>8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7</v>
      </c>
      <c r="F39" s="91">
        <v>7</v>
      </c>
      <c r="G39" s="91"/>
      <c r="H39" s="91">
        <v>3</v>
      </c>
      <c r="I39" s="91" t="s">
        <v>180</v>
      </c>
      <c r="J39" s="91">
        <v>4</v>
      </c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7</v>
      </c>
      <c r="F40" s="91">
        <v>6</v>
      </c>
      <c r="G40" s="91"/>
      <c r="H40" s="91">
        <v>6</v>
      </c>
      <c r="I40" s="91">
        <v>5</v>
      </c>
      <c r="J40" s="91">
        <v>1</v>
      </c>
      <c r="K40" s="91"/>
      <c r="L40" s="101">
        <f t="shared" si="0"/>
        <v>1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114</v>
      </c>
      <c r="F41" s="91">
        <f t="shared" ref="F41:K41" si="2">F38+F40</f>
        <v>105</v>
      </c>
      <c r="G41" s="91">
        <f t="shared" si="2"/>
        <v>0</v>
      </c>
      <c r="H41" s="91">
        <f t="shared" si="2"/>
        <v>91</v>
      </c>
      <c r="I41" s="91">
        <f>I40</f>
        <v>5</v>
      </c>
      <c r="J41" s="91">
        <f t="shared" si="2"/>
        <v>23</v>
      </c>
      <c r="K41" s="91">
        <f t="shared" si="2"/>
        <v>0</v>
      </c>
      <c r="L41" s="101">
        <f t="shared" si="0"/>
        <v>9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757</v>
      </c>
      <c r="F42" s="91">
        <f t="shared" ref="F42:K42" si="3">F14+F22+F37+F41</f>
        <v>456</v>
      </c>
      <c r="G42" s="91">
        <f t="shared" si="3"/>
        <v>2</v>
      </c>
      <c r="H42" s="91">
        <f t="shared" si="3"/>
        <v>439</v>
      </c>
      <c r="I42" s="91">
        <f t="shared" si="3"/>
        <v>279</v>
      </c>
      <c r="J42" s="91">
        <f t="shared" si="3"/>
        <v>318</v>
      </c>
      <c r="K42" s="91">
        <f t="shared" si="3"/>
        <v>42</v>
      </c>
      <c r="L42" s="101">
        <f t="shared" si="0"/>
        <v>301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Іллінецький районний суд Вінницької області, 
Початок періоду: 01.01.2018, Кінець періоду: 31.03.2018&amp;L23BBAB30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3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3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47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2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8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8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5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1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4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8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1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8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20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75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8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8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14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7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>
        <v>1</v>
      </c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Іллінецький районний суд Вінницької області, 
Початок періоду: 01.01.2018, Кінець періоду: 31.03.2018&amp;L23BBAB30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17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11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1</v>
      </c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2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/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53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/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</v>
      </c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11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/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28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397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76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3</v>
      </c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4927206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467055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20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158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5014331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134622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96</v>
      </c>
      <c r="F58" s="96">
        <v>7</v>
      </c>
      <c r="G58" s="96"/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1</v>
      </c>
      <c r="F59" s="96"/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172</v>
      </c>
      <c r="F60" s="96">
        <v>65</v>
      </c>
      <c r="G60" s="96">
        <v>7</v>
      </c>
      <c r="H60" s="96"/>
      <c r="I60" s="96"/>
    </row>
    <row r="61" spans="1:9" ht="13.5" customHeight="1" x14ac:dyDescent="0.2">
      <c r="A61" s="190" t="s">
        <v>115</v>
      </c>
      <c r="B61" s="190"/>
      <c r="C61" s="190"/>
      <c r="D61" s="190"/>
      <c r="E61" s="96">
        <v>91</v>
      </c>
      <c r="F61" s="96"/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Іллінецький районний суд Вінницької області, 
Початок періоду: 01.01.2018, Кінець періоду: 31.03.2018&amp;L23BBAB30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0.13207547169811321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0.14545454545454545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0.27272727272727271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0.13537117903930132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0.96271929824561409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219.5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378.5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53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24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74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82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11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197</v>
      </c>
      <c r="D24" s="303"/>
    </row>
    <row r="25" spans="1:4" x14ac:dyDescent="0.2">
      <c r="A25" s="68" t="s">
        <v>108</v>
      </c>
      <c r="B25" s="89"/>
      <c r="C25" s="303" t="s">
        <v>198</v>
      </c>
      <c r="D25" s="303"/>
    </row>
    <row r="26" spans="1:4" ht="15.75" customHeight="1" x14ac:dyDescent="0.2"/>
    <row r="27" spans="1:4" ht="12.75" customHeight="1" x14ac:dyDescent="0.2">
      <c r="C27" s="299" t="s">
        <v>199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Іллінецький районний суд Вінницької області, 
Початок періоду: 01.01.2018, Кінець періоду: 31.03.2018&amp;L23BBAB30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2018-03-28T07:45:37Z</cp:lastPrinted>
  <dcterms:created xsi:type="dcterms:W3CDTF">2004-04-20T14:33:35Z</dcterms:created>
  <dcterms:modified xsi:type="dcterms:W3CDTF">2019-03-15T11:30:32Z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23BBAB30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3.20.6.1927</vt:lpwstr>
  </property>
</Properties>
</file>